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5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</sheets>
  <definedNames/>
  <calcPr fullCalcOnLoad="1"/>
</workbook>
</file>

<file path=xl/sharedStrings.xml><?xml version="1.0" encoding="utf-8"?>
<sst xmlns="http://schemas.openxmlformats.org/spreadsheetml/2006/main" count="404" uniqueCount="73">
  <si>
    <t>I. Услуги вывоза бытовых отходов</t>
  </si>
  <si>
    <t>Вывоз твердых бытовых отходов</t>
  </si>
  <si>
    <t>Ежедневно</t>
  </si>
  <si>
    <t>Утилизация твердых бытовых отходов</t>
  </si>
  <si>
    <t>Вывоз крупногабаритного мусора</t>
  </si>
  <si>
    <t>По мере необходимости</t>
  </si>
  <si>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</si>
  <si>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</si>
  <si>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</si>
  <si>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</si>
  <si>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</si>
  <si>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</si>
  <si>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II. Подготовка многоквартирного дома к сезонной эксплуатации</t>
  </si>
  <si>
    <t>Укрепление водосточных труб, колен и воронок</t>
  </si>
  <si>
    <t>1 раз в год</t>
  </si>
  <si>
    <t>III. Проведение технических осмотров и мелкий ремонт</t>
  </si>
  <si>
    <t xml:space="preserve">Аварийное обслуживание </t>
  </si>
  <si>
    <t>IV. Устранение аварии и выполнение заявок населения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</si>
  <si>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</si>
  <si>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</si>
  <si>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</si>
  <si>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</si>
  <si>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</si>
  <si>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</si>
  <si>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</si>
  <si>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</si>
  <si>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</si>
  <si>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</si>
  <si>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</si>
  <si>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</si>
  <si>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</si>
  <si>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</si>
  <si>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</si>
  <si>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</si>
  <si>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</si>
  <si>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</si>
  <si>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 xml:space="preserve">1 раз в год </t>
  </si>
  <si>
    <t>Ликвидация наледи</t>
  </si>
  <si>
    <t>Общестроительные работы</t>
  </si>
  <si>
    <t>2 кв.м</t>
  </si>
  <si>
    <t>Подметание земельного участка в летний период</t>
  </si>
  <si>
    <t xml:space="preserve">5 раз в неделю </t>
  </si>
  <si>
    <t>Лот 1</t>
  </si>
  <si>
    <t>Ремонт просевшей отмостки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</si>
  <si>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</si>
  <si>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Размер платы за содержание и ремонт жилого помещения в год по лоту 1  руб.</t>
  </si>
  <si>
    <t>Лот 2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</si>
  <si>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</si>
  <si>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</si>
  <si>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>3 кв.м</t>
  </si>
  <si>
    <t>Лот 3</t>
  </si>
  <si>
    <t>Размер платы за содержание и ремонт жилого помещения в год по лоту 2  руб.</t>
  </si>
  <si>
    <t>Размер платы за содержание и ремонт жилого помещения в год по лоту 3  руб.</t>
  </si>
  <si>
    <t>Лот 4</t>
  </si>
  <si>
    <t>Размер платы за содержание и ремонт жилого помещения в год по лоту 4  руб.</t>
  </si>
  <si>
    <t>Лот 5</t>
  </si>
  <si>
    <t>1,5 кв.м</t>
  </si>
  <si>
    <t>Размер платы за содержание и ремонт жилого помещения в год по лоту 5  руб.</t>
  </si>
  <si>
    <t>Лот 6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</si>
  <si>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</si>
  <si>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энергоснабжения, газоснабжения</t>
  </si>
  <si>
    <t>Постоянно на системах энергоснабжения</t>
  </si>
  <si>
    <t>1 кв.м</t>
  </si>
  <si>
    <t>ул. Октябрьская, д. 79В</t>
  </si>
  <si>
    <t>0,5 кв.м</t>
  </si>
  <si>
    <t>ул. Глебучев овраг, д. 664</t>
  </si>
  <si>
    <t>ул. Камчатская, д. 63</t>
  </si>
  <si>
    <t>1-й Северный пер., д. 12</t>
  </si>
  <si>
    <t>ул. Посадского, д. 93Б</t>
  </si>
  <si>
    <t>с/х Комбайн, д. 38</t>
  </si>
  <si>
    <t>Размер платы за содержание и ремонт жилого помещения в год по лоту 6  руб.</t>
  </si>
  <si>
    <t>4 кв.м</t>
  </si>
  <si>
    <t>2,5 кв.м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</si>
</sst>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0.00000E+00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000000E+00"/>
    <numFmt numFmtId="205" formatCode="0.000000000000E+00"/>
    <numFmt numFmtId="206" formatCode="0.0000000000000E+00"/>
    <numFmt numFmtId="207" formatCode="0.00000000000000E+00"/>
    <numFmt numFmtId="208" formatCode="0.000000000000000E+00"/>
    <numFmt numFmtId="209" formatCode="0.0000000000000000E+00"/>
    <numFmt numFmtId="210" formatCode="0.00000000000000000E+00"/>
    <numFmt numFmtId="211" formatCode="0.000000000000000000E+00"/>
    <numFmt numFmtId="212" formatCode="0.0000000000000000000E+00"/>
    <numFmt numFmtId="213" formatCode="0.00000000000000000000E+00"/>
    <numFmt numFmtId="214" formatCode="0.000000000000000000000E+00"/>
    <numFmt numFmtId="215" formatCode="0.0000000000000000000000E+00"/>
    <numFmt numFmtId="216" formatCode="0.00000000000000000000000E+00"/>
    <numFmt numFmtId="217" formatCode="0.000000000000000000000000E+00"/>
    <numFmt numFmtId="218" formatCode="0.0000000000000000000000000E+00"/>
    <numFmt numFmtId="219" formatCode="0.00000000000000000000000000E+00"/>
    <numFmt numFmtId="220" formatCode="0.000000000000000000000000000E+00"/>
    <numFmt numFmtId="221" formatCode="0.0000000000000000000000000000E+00"/>
    <numFmt numFmtId="222" formatCode="0.00000000000000000000000000000E+00"/>
    <numFmt numFmtId="223" formatCode="0.000000000000000000000000000000E+00"/>
    <numFmt numFmtId="224" formatCode="0.0000000000000000000000000000000E+00"/>
    <numFmt numFmtId="225" formatCode="0.00000000000000000000000000000000E+00"/>
    <numFmt numFmtId="226" formatCode="0.000000000000000000000000000000000E+00"/>
  </numFmts>
  <fonts count="2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3" fontId="1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="97" zoomScaleNormal="97" workbookViewId="0" topLeftCell="A38">
      <selection activeCell="D46" sqref="D46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42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63</v>
      </c>
      <c r="C3" s="14"/>
      <c r="D3" s="1">
        <v>14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249.08184</v>
      </c>
      <c r="E8" s="5">
        <f>SUM(E9:E11)</f>
        <v>1.4826300000000001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180.26064</v>
      </c>
      <c r="E9" s="3">
        <v>1.07298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52.058160000000015</v>
      </c>
      <c r="E10" s="3">
        <v>0.3098700000000001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16.76304</v>
      </c>
      <c r="E11" s="48">
        <v>0.09978</v>
      </c>
      <c r="F11" s="17"/>
    </row>
    <row r="12" spans="1:6" ht="15">
      <c r="A12" s="54" t="s">
        <v>12</v>
      </c>
      <c r="B12" s="57"/>
      <c r="C12" s="58"/>
      <c r="D12" s="19">
        <f>SUM(D13:D13)</f>
        <v>5.69184</v>
      </c>
      <c r="E12" s="19">
        <f>SUM(E13:E13)</f>
        <v>0.03388</v>
      </c>
      <c r="F12" s="17"/>
    </row>
    <row r="13" spans="1:6" ht="60">
      <c r="A13" s="6">
        <v>4</v>
      </c>
      <c r="B13" s="9" t="s">
        <v>44</v>
      </c>
      <c r="C13" s="9" t="s">
        <v>14</v>
      </c>
      <c r="D13" s="48">
        <f>E13*$D$3*12</f>
        <v>5.69184</v>
      </c>
      <c r="E13" s="3">
        <v>0.03388</v>
      </c>
      <c r="F13" s="17"/>
    </row>
    <row r="14" spans="1:6" ht="15">
      <c r="A14" s="51" t="s">
        <v>15</v>
      </c>
      <c r="B14" s="52"/>
      <c r="C14" s="52"/>
      <c r="D14" s="23">
        <f>SUM(D15:D16)</f>
        <v>75.10608</v>
      </c>
      <c r="E14" s="23">
        <f>SUM(E15:E16)</f>
        <v>0.44705999999999996</v>
      </c>
      <c r="F14" s="17"/>
    </row>
    <row r="15" spans="1:6" ht="60">
      <c r="A15" s="6">
        <v>5</v>
      </c>
      <c r="B15" s="9" t="s">
        <v>59</v>
      </c>
      <c r="C15" s="9" t="s">
        <v>14</v>
      </c>
      <c r="D15" s="4">
        <f>E15*$D$3*12</f>
        <v>3.55824</v>
      </c>
      <c r="E15" s="4">
        <v>0.02118</v>
      </c>
      <c r="F15" s="17"/>
    </row>
    <row r="16" spans="1:6" ht="60">
      <c r="A16" s="6">
        <v>6</v>
      </c>
      <c r="B16" s="9" t="s">
        <v>16</v>
      </c>
      <c r="C16" s="9" t="s">
        <v>60</v>
      </c>
      <c r="D16" s="4">
        <f>E16*$D$3*12</f>
        <v>71.54784000000001</v>
      </c>
      <c r="E16" s="3">
        <v>0.42588</v>
      </c>
      <c r="F16" s="17"/>
    </row>
    <row r="17" spans="1:6" ht="15">
      <c r="A17" s="51" t="s">
        <v>17</v>
      </c>
      <c r="B17" s="51"/>
      <c r="C17" s="51"/>
      <c r="D17" s="24">
        <f>SUM(D18)</f>
        <v>80.388</v>
      </c>
      <c r="E17" s="24">
        <f>E18</f>
        <v>0.4785</v>
      </c>
      <c r="F17" s="17"/>
    </row>
    <row r="18" spans="1:6" ht="15">
      <c r="A18" s="6">
        <v>7</v>
      </c>
      <c r="B18" s="9" t="s">
        <v>18</v>
      </c>
      <c r="C18" s="9" t="s">
        <v>19</v>
      </c>
      <c r="D18" s="48">
        <f>E18*$D$3*12</f>
        <v>80.388</v>
      </c>
      <c r="E18" s="3">
        <v>0.4785</v>
      </c>
      <c r="F18" s="17"/>
    </row>
    <row r="19" spans="1:6" ht="15">
      <c r="A19" s="16"/>
      <c r="B19" s="25" t="s">
        <v>20</v>
      </c>
      <c r="C19" s="25"/>
      <c r="D19" s="5">
        <f>D8+D12+D14+D17</f>
        <v>410.26776000000007</v>
      </c>
      <c r="E19" s="5">
        <f>E8+E12+E14+E17</f>
        <v>2.44207</v>
      </c>
      <c r="F19" s="17"/>
    </row>
    <row r="20" spans="1:6" ht="15">
      <c r="A20" s="27"/>
      <c r="B20" s="28"/>
      <c r="C20" s="29"/>
      <c r="D20" s="30"/>
      <c r="E20" s="31"/>
      <c r="F20" s="11"/>
    </row>
    <row r="21" spans="1:6" ht="15">
      <c r="A21" s="27"/>
      <c r="B21" s="28"/>
      <c r="C21" s="29"/>
      <c r="D21" s="30"/>
      <c r="E21" s="31"/>
      <c r="F21" s="11"/>
    </row>
    <row r="22" spans="1:6" ht="105">
      <c r="A22" s="22" t="s">
        <v>21</v>
      </c>
      <c r="B22" s="22" t="s">
        <v>22</v>
      </c>
      <c r="C22" s="22" t="s">
        <v>23</v>
      </c>
      <c r="D22" s="22" t="s">
        <v>24</v>
      </c>
      <c r="E22" s="22" t="s">
        <v>25</v>
      </c>
      <c r="F22" s="22" t="s">
        <v>26</v>
      </c>
    </row>
    <row r="23" spans="1:6" ht="15">
      <c r="A23" s="22">
        <v>1</v>
      </c>
      <c r="B23" s="32" t="s">
        <v>38</v>
      </c>
      <c r="C23" s="22" t="s">
        <v>64</v>
      </c>
      <c r="D23" s="46">
        <v>351.23</v>
      </c>
      <c r="E23" s="33">
        <f>D23/12/$D$3</f>
        <v>2.0906547619047617</v>
      </c>
      <c r="F23" s="34">
        <v>1</v>
      </c>
    </row>
    <row r="24" spans="1:6" ht="15">
      <c r="A24" s="22"/>
      <c r="B24" s="35" t="s">
        <v>27</v>
      </c>
      <c r="C24" s="21"/>
      <c r="D24" s="49">
        <f>SUM(D23:D23)</f>
        <v>351.23</v>
      </c>
      <c r="E24" s="37">
        <f>SUM(E23:E23)</f>
        <v>2.0906547619047617</v>
      </c>
      <c r="F24" s="38"/>
    </row>
    <row r="25" spans="1:6" ht="15">
      <c r="A25" s="27"/>
      <c r="B25" s="28"/>
      <c r="C25" s="39"/>
      <c r="D25" s="39"/>
      <c r="E25" s="39"/>
      <c r="F25" s="39"/>
    </row>
    <row r="26" spans="1:6" ht="15">
      <c r="A26" s="27"/>
      <c r="B26" s="28"/>
      <c r="C26" s="39"/>
      <c r="D26" s="39"/>
      <c r="E26" s="39"/>
      <c r="F26" s="39"/>
    </row>
    <row r="27" spans="1:6" ht="15">
      <c r="A27" s="27"/>
      <c r="B27" s="28"/>
      <c r="C27" s="39"/>
      <c r="D27" s="39"/>
      <c r="E27" s="39"/>
      <c r="F27" s="39"/>
    </row>
    <row r="28" spans="1:6" ht="29.25">
      <c r="A28" s="27"/>
      <c r="B28" s="28" t="s">
        <v>28</v>
      </c>
      <c r="C28" s="40">
        <f>D19+D24</f>
        <v>761.4977600000001</v>
      </c>
      <c r="D28" s="40"/>
      <c r="E28" s="40"/>
      <c r="F28" s="39"/>
    </row>
    <row r="29" spans="1:6" ht="15">
      <c r="A29" s="27"/>
      <c r="B29" s="28" t="s">
        <v>29</v>
      </c>
      <c r="C29" s="41">
        <f>E19+E24</f>
        <v>4.5327247619047615</v>
      </c>
      <c r="D29" s="39"/>
      <c r="E29" s="39"/>
      <c r="F29" s="39"/>
    </row>
    <row r="30" spans="1:6" ht="15">
      <c r="A30" s="27"/>
      <c r="B30" s="28"/>
      <c r="C30" s="41"/>
      <c r="D30" s="39"/>
      <c r="E30" s="39"/>
      <c r="F30" s="39"/>
    </row>
    <row r="31" spans="1:6" ht="15">
      <c r="A31" s="27"/>
      <c r="B31" s="28"/>
      <c r="C31" s="41"/>
      <c r="D31" s="39"/>
      <c r="E31" s="39"/>
      <c r="F31" s="39"/>
    </row>
    <row r="32" spans="1:6" ht="15">
      <c r="A32" s="11"/>
      <c r="B32" s="11"/>
      <c r="C32" s="11"/>
      <c r="D32" s="11"/>
      <c r="E32" s="11"/>
      <c r="F32" s="11"/>
    </row>
    <row r="33" spans="1:6" ht="33.75" customHeight="1">
      <c r="A33" s="53" t="s">
        <v>30</v>
      </c>
      <c r="B33" s="53"/>
      <c r="C33" s="53"/>
      <c r="D33" s="53"/>
      <c r="E33" s="53"/>
      <c r="F33" s="53"/>
    </row>
    <row r="34" spans="1:6" ht="15">
      <c r="A34" s="10"/>
      <c r="B34" s="10"/>
      <c r="C34" s="10"/>
      <c r="D34" s="11"/>
      <c r="E34" s="11"/>
      <c r="F34" s="11"/>
    </row>
    <row r="35" spans="1:6" ht="71.25">
      <c r="A35" s="7"/>
      <c r="B35" s="16" t="s">
        <v>8</v>
      </c>
      <c r="C35" s="16" t="s">
        <v>9</v>
      </c>
      <c r="D35" s="16" t="s">
        <v>10</v>
      </c>
      <c r="E35" s="16" t="s">
        <v>11</v>
      </c>
      <c r="F35" s="11"/>
    </row>
    <row r="36" spans="1:5" ht="30.75" customHeight="1">
      <c r="A36" s="50" t="s">
        <v>31</v>
      </c>
      <c r="B36" s="50"/>
      <c r="C36" s="50"/>
      <c r="D36" s="5">
        <f>D37</f>
        <v>2.1252</v>
      </c>
      <c r="E36" s="5">
        <f>E37</f>
        <v>0.01265</v>
      </c>
    </row>
    <row r="37" spans="1:5" ht="30">
      <c r="A37" s="6">
        <v>1</v>
      </c>
      <c r="B37" s="42" t="s">
        <v>32</v>
      </c>
      <c r="C37" s="42" t="s">
        <v>33</v>
      </c>
      <c r="D37" s="4">
        <f>E37*12*$D$3</f>
        <v>2.1252</v>
      </c>
      <c r="E37" s="43">
        <v>0.01265</v>
      </c>
    </row>
    <row r="38" spans="1:5" ht="30.75" customHeight="1">
      <c r="A38" s="50" t="s">
        <v>34</v>
      </c>
      <c r="B38" s="50"/>
      <c r="C38" s="50"/>
      <c r="D38" s="5">
        <f>D39+D40+D41</f>
        <v>63.75599999999999</v>
      </c>
      <c r="E38" s="5">
        <f>E39+E40+E41</f>
        <v>0.37949999999999995</v>
      </c>
    </row>
    <row r="39" spans="1:5" ht="45">
      <c r="A39" s="6">
        <v>2</v>
      </c>
      <c r="B39" s="42" t="s">
        <v>35</v>
      </c>
      <c r="C39" s="42" t="s">
        <v>36</v>
      </c>
      <c r="D39" s="4">
        <f>E39*12*$D$3</f>
        <v>4.2504</v>
      </c>
      <c r="E39" s="43">
        <v>0.0253</v>
      </c>
    </row>
    <row r="40" spans="1:5" ht="30">
      <c r="A40" s="6">
        <v>3</v>
      </c>
      <c r="B40" s="47" t="s">
        <v>40</v>
      </c>
      <c r="C40" s="47" t="s">
        <v>41</v>
      </c>
      <c r="D40" s="4">
        <f>E40*12*$D$3</f>
        <v>46.7544</v>
      </c>
      <c r="E40" s="43">
        <v>0.2783</v>
      </c>
    </row>
    <row r="41" spans="1:5" ht="15">
      <c r="A41" s="6">
        <v>4</v>
      </c>
      <c r="B41" s="44" t="s">
        <v>37</v>
      </c>
      <c r="C41" s="7" t="s">
        <v>33</v>
      </c>
      <c r="D41" s="4">
        <f>E41*12*$D$3</f>
        <v>12.751199999999999</v>
      </c>
      <c r="E41" s="2">
        <v>0.0759</v>
      </c>
    </row>
    <row r="42" spans="1:6" ht="15">
      <c r="A42" s="16"/>
      <c r="B42" s="25" t="s">
        <v>20</v>
      </c>
      <c r="C42" s="25"/>
      <c r="D42" s="26">
        <f>D36+D38</f>
        <v>65.88119999999999</v>
      </c>
      <c r="E42" s="5">
        <f>E36+E38</f>
        <v>0.39214999999999994</v>
      </c>
      <c r="F42" s="15"/>
    </row>
    <row r="43" spans="1:6" ht="15">
      <c r="A43" s="11"/>
      <c r="B43" s="11"/>
      <c r="C43" s="11"/>
      <c r="D43" s="11"/>
      <c r="E43" s="11"/>
      <c r="F43" s="11"/>
    </row>
    <row r="44" spans="1:6" ht="15">
      <c r="A44" s="11"/>
      <c r="B44" s="11"/>
      <c r="C44" s="11"/>
      <c r="D44" s="11"/>
      <c r="E44" s="11"/>
      <c r="F44" s="11"/>
    </row>
    <row r="45" spans="1:6" ht="105">
      <c r="A45" s="22" t="s">
        <v>21</v>
      </c>
      <c r="B45" s="22" t="s">
        <v>22</v>
      </c>
      <c r="C45" s="22" t="s">
        <v>23</v>
      </c>
      <c r="D45" s="22" t="s">
        <v>24</v>
      </c>
      <c r="E45" s="22" t="s">
        <v>25</v>
      </c>
      <c r="F45" s="22" t="s">
        <v>26</v>
      </c>
    </row>
    <row r="46" spans="1:6" ht="15">
      <c r="A46" s="22">
        <v>1</v>
      </c>
      <c r="B46" s="32" t="s">
        <v>38</v>
      </c>
      <c r="C46" s="22" t="s">
        <v>62</v>
      </c>
      <c r="D46" s="46">
        <f>702.46*1</f>
        <v>702.46</v>
      </c>
      <c r="E46" s="33">
        <f>D46/12/$D$3</f>
        <v>4.1813095238095235</v>
      </c>
      <c r="F46" s="34">
        <v>1</v>
      </c>
    </row>
    <row r="47" spans="1:6" ht="15">
      <c r="A47" s="22"/>
      <c r="B47" s="35" t="s">
        <v>27</v>
      </c>
      <c r="C47" s="21"/>
      <c r="D47" s="36">
        <f>SUM(D46:D46)</f>
        <v>702.46</v>
      </c>
      <c r="E47" s="37">
        <f>SUM(E46:E46)</f>
        <v>4.1813095238095235</v>
      </c>
      <c r="F47" s="38"/>
    </row>
    <row r="48" ht="24" customHeight="1"/>
    <row r="49" spans="2:3" ht="29.25">
      <c r="B49" s="28" t="s">
        <v>45</v>
      </c>
      <c r="C49" s="45">
        <f>C28</f>
        <v>761.4977600000001</v>
      </c>
    </row>
  </sheetData>
  <mergeCells count="9">
    <mergeCell ref="A1:E1"/>
    <mergeCell ref="A5:E5"/>
    <mergeCell ref="A8:C8"/>
    <mergeCell ref="A12:C12"/>
    <mergeCell ref="A38:C38"/>
    <mergeCell ref="A14:C14"/>
    <mergeCell ref="A17:C17"/>
    <mergeCell ref="A33:F33"/>
    <mergeCell ref="A36:C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="97" zoomScaleNormal="97" workbookViewId="0" topLeftCell="A40">
      <selection activeCell="D47" sqref="D47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46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65</v>
      </c>
      <c r="C3" s="14"/>
      <c r="D3" s="1">
        <v>60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747.2514960000001</v>
      </c>
      <c r="E8" s="5">
        <f>SUM(E9:E11)</f>
        <v>1.0378493000000002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540.78408</v>
      </c>
      <c r="E9" s="3">
        <v>0.751089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156.17448000000005</v>
      </c>
      <c r="E10" s="3">
        <v>0.21690900000000007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50.292936</v>
      </c>
      <c r="E11" s="48">
        <v>0.0698513</v>
      </c>
      <c r="F11" s="17"/>
    </row>
    <row r="12" spans="1:6" ht="15">
      <c r="A12" s="54" t="s">
        <v>12</v>
      </c>
      <c r="B12" s="57"/>
      <c r="C12" s="58"/>
      <c r="D12" s="19">
        <f>SUM(D13:D15)</f>
        <v>99.792</v>
      </c>
      <c r="E12" s="19">
        <f>SUM(E13:E15)</f>
        <v>0.1386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14.256</v>
      </c>
      <c r="E13" s="3">
        <v>0.019799999999999998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28.512</v>
      </c>
      <c r="E14" s="3">
        <v>0.039599999999999996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57.024</v>
      </c>
      <c r="E15" s="3">
        <v>0.07919999999999999</v>
      </c>
      <c r="F15" s="17"/>
    </row>
    <row r="16" spans="1:6" ht="15">
      <c r="A16" s="51" t="s">
        <v>15</v>
      </c>
      <c r="B16" s="52"/>
      <c r="C16" s="52"/>
      <c r="D16" s="23">
        <f>SUM(D17:D18)</f>
        <v>903.90744</v>
      </c>
      <c r="E16" s="23">
        <f>SUM(E17:E18)</f>
        <v>1.255427</v>
      </c>
      <c r="F16" s="17"/>
    </row>
    <row r="17" spans="1:6" ht="60">
      <c r="A17" s="6">
        <v>7</v>
      </c>
      <c r="B17" s="9" t="s">
        <v>59</v>
      </c>
      <c r="C17" s="9" t="s">
        <v>14</v>
      </c>
      <c r="D17" s="4">
        <f>E17*$D$3*12</f>
        <v>60.28343999999999</v>
      </c>
      <c r="E17" s="3">
        <v>0.083727</v>
      </c>
      <c r="F17" s="17"/>
    </row>
    <row r="18" spans="1:6" ht="60">
      <c r="A18" s="6">
        <v>8</v>
      </c>
      <c r="B18" s="9" t="s">
        <v>16</v>
      </c>
      <c r="C18" s="9" t="s">
        <v>60</v>
      </c>
      <c r="D18" s="4">
        <f>E18*$D$3*12</f>
        <v>843.6239999999999</v>
      </c>
      <c r="E18" s="4">
        <v>1.1717</v>
      </c>
      <c r="F18" s="17"/>
    </row>
    <row r="19" spans="1:6" ht="15">
      <c r="A19" s="51" t="s">
        <v>17</v>
      </c>
      <c r="B19" s="51"/>
      <c r="C19" s="51"/>
      <c r="D19" s="24">
        <f>SUM(D20)</f>
        <v>241.164</v>
      </c>
      <c r="E19" s="24">
        <f>E20</f>
        <v>0.33494999999999997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241.164</v>
      </c>
      <c r="E20" s="3">
        <v>0.33494999999999997</v>
      </c>
      <c r="F20" s="17"/>
    </row>
    <row r="21" spans="1:6" ht="15">
      <c r="A21" s="16"/>
      <c r="B21" s="25" t="s">
        <v>20</v>
      </c>
      <c r="C21" s="25"/>
      <c r="D21" s="5">
        <f>D8+D12+D16+D19</f>
        <v>1992.1149360000002</v>
      </c>
      <c r="E21" s="5">
        <f>E8+E12+E16+E19</f>
        <v>2.7668263000000004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49</v>
      </c>
      <c r="D25" s="46">
        <f>702.46*3</f>
        <v>2107.38</v>
      </c>
      <c r="E25" s="33">
        <f>D25/12/$D$3</f>
        <v>2.9269166666666666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2107.38</v>
      </c>
      <c r="E26" s="37">
        <f>SUM(E25:E25)</f>
        <v>2.9269166666666666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15">
      <c r="A29" s="27"/>
      <c r="B29" s="28"/>
      <c r="C29" s="39"/>
      <c r="D29" s="39"/>
      <c r="E29" s="39"/>
      <c r="F29" s="39"/>
    </row>
    <row r="30" spans="1:6" ht="29.25">
      <c r="A30" s="27"/>
      <c r="B30" s="28" t="s">
        <v>28</v>
      </c>
      <c r="C30" s="40">
        <f>D21+D26</f>
        <v>4099.494936</v>
      </c>
      <c r="D30" s="40"/>
      <c r="E30" s="40"/>
      <c r="F30" s="39"/>
    </row>
    <row r="31" spans="1:6" ht="15">
      <c r="A31" s="27"/>
      <c r="B31" s="28" t="s">
        <v>29</v>
      </c>
      <c r="C31" s="41">
        <f>E21+E26</f>
        <v>5.693742966666667</v>
      </c>
      <c r="D31" s="39"/>
      <c r="E31" s="39"/>
      <c r="F31" s="39"/>
    </row>
    <row r="32" spans="1:6" ht="15">
      <c r="A32" s="27"/>
      <c r="B32" s="28"/>
      <c r="C32" s="41"/>
      <c r="D32" s="39"/>
      <c r="E32" s="39"/>
      <c r="F32" s="39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3" t="s">
        <v>30</v>
      </c>
      <c r="B34" s="53"/>
      <c r="C34" s="53"/>
      <c r="D34" s="53"/>
      <c r="E34" s="53"/>
      <c r="F34" s="53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0" t="s">
        <v>31</v>
      </c>
      <c r="B37" s="50"/>
      <c r="C37" s="50"/>
      <c r="D37" s="5">
        <f>D38</f>
        <v>9.107999999999999</v>
      </c>
      <c r="E37" s="5">
        <f>E38</f>
        <v>0.01265</v>
      </c>
    </row>
    <row r="38" spans="1:5" ht="30">
      <c r="A38" s="6">
        <v>1</v>
      </c>
      <c r="B38" s="42" t="s">
        <v>32</v>
      </c>
      <c r="C38" s="42" t="s">
        <v>33</v>
      </c>
      <c r="D38" s="4">
        <f>E38*12*$D$3</f>
        <v>9.107999999999999</v>
      </c>
      <c r="E38" s="43">
        <v>0.01265</v>
      </c>
    </row>
    <row r="39" spans="1:5" ht="30.75" customHeight="1">
      <c r="A39" s="50" t="s">
        <v>34</v>
      </c>
      <c r="B39" s="50"/>
      <c r="C39" s="50"/>
      <c r="D39" s="5">
        <f>D40+D41+D42</f>
        <v>273.24</v>
      </c>
      <c r="E39" s="5">
        <f>E40+E41+E42</f>
        <v>0.37949999999999995</v>
      </c>
    </row>
    <row r="40" spans="1:5" ht="45">
      <c r="A40" s="6">
        <v>2</v>
      </c>
      <c r="B40" s="42" t="s">
        <v>35</v>
      </c>
      <c r="C40" s="42" t="s">
        <v>36</v>
      </c>
      <c r="D40" s="4">
        <f>E40*12*$D$3</f>
        <v>18.215999999999998</v>
      </c>
      <c r="E40" s="43">
        <v>0.0253</v>
      </c>
    </row>
    <row r="41" spans="1:5" ht="30">
      <c r="A41" s="6">
        <v>3</v>
      </c>
      <c r="B41" s="47" t="s">
        <v>40</v>
      </c>
      <c r="C41" s="47" t="s">
        <v>41</v>
      </c>
      <c r="D41" s="4">
        <f>E41*12*$D$3</f>
        <v>200.376</v>
      </c>
      <c r="E41" s="43">
        <v>0.2783</v>
      </c>
    </row>
    <row r="42" spans="1:5" ht="15">
      <c r="A42" s="6">
        <v>4</v>
      </c>
      <c r="B42" s="44" t="s">
        <v>37</v>
      </c>
      <c r="C42" s="7" t="s">
        <v>33</v>
      </c>
      <c r="D42" s="4">
        <f>E42*12*$D$3</f>
        <v>54.647999999999996</v>
      </c>
      <c r="E42" s="2">
        <v>0.0759</v>
      </c>
    </row>
    <row r="43" spans="1:6" ht="15">
      <c r="A43" s="16"/>
      <c r="B43" s="25" t="s">
        <v>20</v>
      </c>
      <c r="C43" s="25"/>
      <c r="D43" s="26">
        <f>D37+D39</f>
        <v>282.348</v>
      </c>
      <c r="E43" s="5">
        <f>E37+E39</f>
        <v>0.39214999999999994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2" t="s">
        <v>21</v>
      </c>
      <c r="B46" s="22" t="s">
        <v>22</v>
      </c>
      <c r="C46" s="22" t="s">
        <v>23</v>
      </c>
      <c r="D46" s="22" t="s">
        <v>24</v>
      </c>
      <c r="E46" s="22" t="s">
        <v>25</v>
      </c>
      <c r="F46" s="22" t="s">
        <v>26</v>
      </c>
    </row>
    <row r="47" spans="1:6" ht="15">
      <c r="A47" s="22">
        <v>1</v>
      </c>
      <c r="B47" s="32" t="s">
        <v>38</v>
      </c>
      <c r="C47" s="22" t="s">
        <v>71</v>
      </c>
      <c r="D47" s="46">
        <f>702.46*4</f>
        <v>2809.84</v>
      </c>
      <c r="E47" s="33">
        <f>D47/12/$D$3</f>
        <v>3.9025555555555558</v>
      </c>
      <c r="F47" s="34">
        <v>1</v>
      </c>
    </row>
    <row r="48" spans="1:6" ht="15">
      <c r="A48" s="22"/>
      <c r="B48" s="35" t="s">
        <v>27</v>
      </c>
      <c r="C48" s="21"/>
      <c r="D48" s="36">
        <f>SUM(D47:D47)</f>
        <v>2809.84</v>
      </c>
      <c r="E48" s="37">
        <f>SUM(E47:E47)</f>
        <v>3.9025555555555558</v>
      </c>
      <c r="F48" s="38"/>
    </row>
    <row r="49" ht="24" customHeight="1"/>
    <row r="50" spans="2:3" ht="29.25">
      <c r="B50" s="28" t="s">
        <v>51</v>
      </c>
      <c r="C50" s="45">
        <f>C30</f>
        <v>4099.494936</v>
      </c>
    </row>
  </sheetData>
  <mergeCells count="9">
    <mergeCell ref="A1:E1"/>
    <mergeCell ref="A5:E5"/>
    <mergeCell ref="A8:C8"/>
    <mergeCell ref="A12:C12"/>
    <mergeCell ref="A39:C39"/>
    <mergeCell ref="A16:C16"/>
    <mergeCell ref="A19:C19"/>
    <mergeCell ref="A34:F34"/>
    <mergeCell ref="A37:C3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97" zoomScaleNormal="97" workbookViewId="0" topLeftCell="A40">
      <selection activeCell="D46" sqref="D46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50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66</v>
      </c>
      <c r="C3" s="14"/>
      <c r="D3" s="1">
        <v>47.8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498.16783623178014</v>
      </c>
      <c r="E8" s="5">
        <f>SUM(E9:E11)</f>
        <v>0.8684934383399235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360.5228876777494</v>
      </c>
      <c r="E9" s="3">
        <v>0.6285266521578616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104.11632000000003</v>
      </c>
      <c r="E10" s="3">
        <v>0.1815138075313808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33.528628554030696</v>
      </c>
      <c r="E11" s="48">
        <v>0.05845297865068114</v>
      </c>
      <c r="F11" s="17"/>
    </row>
    <row r="12" spans="1:6" ht="15">
      <c r="A12" s="54" t="s">
        <v>12</v>
      </c>
      <c r="B12" s="57"/>
      <c r="C12" s="58"/>
      <c r="D12" s="19">
        <f>SUM(D13:D15)</f>
        <v>63.3357648</v>
      </c>
      <c r="E12" s="19">
        <f>SUM(E13:E15)</f>
        <v>0.110418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9.0479664</v>
      </c>
      <c r="E13" s="3">
        <v>0.015774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18.0959328</v>
      </c>
      <c r="E14" s="3">
        <v>0.031548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36.1918656</v>
      </c>
      <c r="E15" s="3">
        <v>0.063096</v>
      </c>
      <c r="F15" s="17"/>
    </row>
    <row r="16" spans="1:6" ht="15">
      <c r="A16" s="51" t="s">
        <v>15</v>
      </c>
      <c r="B16" s="52"/>
      <c r="C16" s="52"/>
      <c r="D16" s="23">
        <f>SUM(D17:D18)</f>
        <v>785.6068999513179</v>
      </c>
      <c r="E16" s="23">
        <f>SUM(E17:E18)</f>
        <v>1.3696075661633857</v>
      </c>
      <c r="F16" s="17"/>
    </row>
    <row r="17" spans="1:6" ht="59.25" customHeight="1">
      <c r="A17" s="6">
        <v>7</v>
      </c>
      <c r="B17" s="9" t="s">
        <v>47</v>
      </c>
      <c r="C17" s="9" t="s">
        <v>14</v>
      </c>
      <c r="D17" s="4">
        <f>E17*$D$3*12</f>
        <v>81.9374991536815</v>
      </c>
      <c r="E17" s="4">
        <v>0.1428478018718297</v>
      </c>
      <c r="F17" s="17"/>
    </row>
    <row r="18" spans="1:6" ht="90">
      <c r="A18" s="6">
        <v>8</v>
      </c>
      <c r="B18" s="9" t="s">
        <v>16</v>
      </c>
      <c r="C18" s="9" t="s">
        <v>48</v>
      </c>
      <c r="D18" s="4">
        <f>E18*$D$3*12</f>
        <v>703.6694007976364</v>
      </c>
      <c r="E18" s="3">
        <v>1.226759764291556</v>
      </c>
      <c r="F18" s="17"/>
    </row>
    <row r="19" spans="1:6" ht="15">
      <c r="A19" s="51" t="s">
        <v>17</v>
      </c>
      <c r="B19" s="51"/>
      <c r="C19" s="51"/>
      <c r="D19" s="24">
        <f>SUM(D20)</f>
        <v>160.77599999999998</v>
      </c>
      <c r="E19" s="24">
        <f>E20</f>
        <v>0.2802928870292887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160.77599999999998</v>
      </c>
      <c r="E20" s="3">
        <v>0.2802928870292887</v>
      </c>
      <c r="F20" s="17"/>
    </row>
    <row r="21" spans="1:6" ht="15">
      <c r="A21" s="16"/>
      <c r="B21" s="25" t="s">
        <v>20</v>
      </c>
      <c r="C21" s="25"/>
      <c r="D21" s="5">
        <f>D8+D12+D16+D19</f>
        <v>1507.8865009830981</v>
      </c>
      <c r="E21" s="5">
        <f>E8+E12+E16+E19</f>
        <v>2.6288118915325978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39</v>
      </c>
      <c r="D25" s="46">
        <f>702.46*2</f>
        <v>1404.92</v>
      </c>
      <c r="E25" s="33">
        <f>D25/12/$D$3</f>
        <v>2.449302649930265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1404.92</v>
      </c>
      <c r="E26" s="37">
        <f>SUM(E25:E25)</f>
        <v>2.449302649930265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29.25">
      <c r="A29" s="27"/>
      <c r="B29" s="28" t="s">
        <v>28</v>
      </c>
      <c r="C29" s="40">
        <f>D21+D26</f>
        <v>2912.806500983098</v>
      </c>
      <c r="D29" s="40"/>
      <c r="E29" s="40"/>
      <c r="F29" s="39"/>
    </row>
    <row r="30" spans="1:6" ht="15">
      <c r="A30" s="27"/>
      <c r="B30" s="28" t="s">
        <v>29</v>
      </c>
      <c r="C30" s="41">
        <f>E21+E26</f>
        <v>5.078114541462863</v>
      </c>
      <c r="D30" s="39"/>
      <c r="E30" s="39"/>
      <c r="F30" s="39"/>
    </row>
    <row r="31" spans="1:6" ht="15">
      <c r="A31" s="27"/>
      <c r="B31" s="28"/>
      <c r="C31" s="41"/>
      <c r="D31" s="39"/>
      <c r="E31" s="39"/>
      <c r="F31" s="39"/>
    </row>
    <row r="32" spans="1:6" ht="5.25" customHeight="1">
      <c r="A32" s="11"/>
      <c r="B32" s="11"/>
      <c r="C32" s="11"/>
      <c r="D32" s="11"/>
      <c r="E32" s="11"/>
      <c r="F32" s="11"/>
    </row>
    <row r="33" spans="1:6" ht="33.75" customHeight="1">
      <c r="A33" s="53" t="s">
        <v>30</v>
      </c>
      <c r="B33" s="53"/>
      <c r="C33" s="53"/>
      <c r="D33" s="53"/>
      <c r="E33" s="53"/>
      <c r="F33" s="53"/>
    </row>
    <row r="34" spans="1:6" ht="15">
      <c r="A34" s="10"/>
      <c r="B34" s="10"/>
      <c r="C34" s="10"/>
      <c r="D34" s="11"/>
      <c r="E34" s="11"/>
      <c r="F34" s="11"/>
    </row>
    <row r="35" spans="1:6" ht="71.25">
      <c r="A35" s="7"/>
      <c r="B35" s="16" t="s">
        <v>8</v>
      </c>
      <c r="C35" s="16" t="s">
        <v>9</v>
      </c>
      <c r="D35" s="16" t="s">
        <v>10</v>
      </c>
      <c r="E35" s="16" t="s">
        <v>11</v>
      </c>
      <c r="F35" s="11"/>
    </row>
    <row r="36" spans="1:5" ht="30.75" customHeight="1">
      <c r="A36" s="50" t="s">
        <v>31</v>
      </c>
      <c r="B36" s="50"/>
      <c r="C36" s="50"/>
      <c r="D36" s="5">
        <f>D37</f>
        <v>7.256039999999999</v>
      </c>
      <c r="E36" s="5">
        <f>E37</f>
        <v>0.01265</v>
      </c>
    </row>
    <row r="37" spans="1:5" ht="30">
      <c r="A37" s="6">
        <v>1</v>
      </c>
      <c r="B37" s="42" t="s">
        <v>32</v>
      </c>
      <c r="C37" s="42" t="s">
        <v>33</v>
      </c>
      <c r="D37" s="4">
        <f>E37*12*$D$3</f>
        <v>7.256039999999999</v>
      </c>
      <c r="E37" s="43">
        <v>0.01265</v>
      </c>
    </row>
    <row r="38" spans="1:5" ht="30.75" customHeight="1">
      <c r="A38" s="50" t="s">
        <v>34</v>
      </c>
      <c r="B38" s="50"/>
      <c r="C38" s="50"/>
      <c r="D38" s="5">
        <f>D39+D40+D41</f>
        <v>217.68119999999996</v>
      </c>
      <c r="E38" s="5">
        <f>E39+E40+E41</f>
        <v>0.37949999999999995</v>
      </c>
    </row>
    <row r="39" spans="1:5" ht="45">
      <c r="A39" s="6">
        <v>2</v>
      </c>
      <c r="B39" s="42" t="s">
        <v>35</v>
      </c>
      <c r="C39" s="42" t="s">
        <v>36</v>
      </c>
      <c r="D39" s="4">
        <f>E39*12*$D$3</f>
        <v>14.512079999999997</v>
      </c>
      <c r="E39" s="43">
        <v>0.0253</v>
      </c>
    </row>
    <row r="40" spans="1:5" ht="30">
      <c r="A40" s="6">
        <v>3</v>
      </c>
      <c r="B40" s="47" t="s">
        <v>40</v>
      </c>
      <c r="C40" s="47" t="s">
        <v>41</v>
      </c>
      <c r="D40" s="4">
        <f>E40*12*$D$3</f>
        <v>159.63287999999997</v>
      </c>
      <c r="E40" s="43">
        <v>0.2783</v>
      </c>
    </row>
    <row r="41" spans="1:5" ht="15">
      <c r="A41" s="6">
        <v>4</v>
      </c>
      <c r="B41" s="44" t="s">
        <v>37</v>
      </c>
      <c r="C41" s="7" t="s">
        <v>33</v>
      </c>
      <c r="D41" s="4">
        <f>E41*12*$D$3</f>
        <v>43.53623999999999</v>
      </c>
      <c r="E41" s="2">
        <v>0.0759</v>
      </c>
    </row>
    <row r="42" spans="1:6" ht="15">
      <c r="A42" s="16"/>
      <c r="B42" s="25" t="s">
        <v>20</v>
      </c>
      <c r="C42" s="25"/>
      <c r="D42" s="26">
        <f>D36+D38</f>
        <v>224.93723999999997</v>
      </c>
      <c r="E42" s="5">
        <f>E36+E38</f>
        <v>0.39214999999999994</v>
      </c>
      <c r="F42" s="15"/>
    </row>
    <row r="43" spans="1:6" ht="15">
      <c r="A43" s="11"/>
      <c r="B43" s="11"/>
      <c r="C43" s="11"/>
      <c r="D43" s="11"/>
      <c r="E43" s="11"/>
      <c r="F43" s="11"/>
    </row>
    <row r="44" spans="1:6" ht="15">
      <c r="A44" s="11"/>
      <c r="B44" s="11"/>
      <c r="C44" s="11"/>
      <c r="D44" s="11"/>
      <c r="E44" s="11"/>
      <c r="F44" s="11"/>
    </row>
    <row r="45" spans="1:6" ht="105">
      <c r="A45" s="22" t="s">
        <v>21</v>
      </c>
      <c r="B45" s="22" t="s">
        <v>22</v>
      </c>
      <c r="C45" s="22" t="s">
        <v>23</v>
      </c>
      <c r="D45" s="22" t="s">
        <v>24</v>
      </c>
      <c r="E45" s="22" t="s">
        <v>25</v>
      </c>
      <c r="F45" s="22" t="s">
        <v>26</v>
      </c>
    </row>
    <row r="46" spans="1:6" ht="15">
      <c r="A46" s="22">
        <v>1</v>
      </c>
      <c r="B46" s="32" t="s">
        <v>38</v>
      </c>
      <c r="C46" s="22" t="s">
        <v>49</v>
      </c>
      <c r="D46" s="46">
        <f>702.46*3</f>
        <v>2107.38</v>
      </c>
      <c r="E46" s="33">
        <f>D46/12/$D$3</f>
        <v>3.6739539748953978</v>
      </c>
      <c r="F46" s="34">
        <v>1</v>
      </c>
    </row>
    <row r="47" spans="1:6" ht="15">
      <c r="A47" s="22"/>
      <c r="B47" s="35" t="s">
        <v>27</v>
      </c>
      <c r="C47" s="21"/>
      <c r="D47" s="36">
        <f>SUM(D46:D46)</f>
        <v>2107.38</v>
      </c>
      <c r="E47" s="37">
        <f>SUM(E46:E46)</f>
        <v>3.6739539748953978</v>
      </c>
      <c r="F47" s="38"/>
    </row>
    <row r="48" ht="24" customHeight="1"/>
    <row r="49" spans="2:3" ht="29.25">
      <c r="B49" s="28" t="s">
        <v>52</v>
      </c>
      <c r="C49" s="45">
        <f>C29</f>
        <v>2912.806500983098</v>
      </c>
    </row>
  </sheetData>
  <mergeCells count="9">
    <mergeCell ref="A1:E1"/>
    <mergeCell ref="A5:E5"/>
    <mergeCell ref="A8:C8"/>
    <mergeCell ref="A12:C12"/>
    <mergeCell ref="A38:C38"/>
    <mergeCell ref="A16:C16"/>
    <mergeCell ref="A19:C19"/>
    <mergeCell ref="A33:F33"/>
    <mergeCell ref="A36:C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="97" zoomScaleNormal="97" workbookViewId="0" topLeftCell="A40">
      <selection activeCell="D47" sqref="D47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53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67</v>
      </c>
      <c r="C3" s="14"/>
      <c r="D3" s="1">
        <v>27.5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498.1647</v>
      </c>
      <c r="E8" s="5">
        <f>SUM(E9:E11)</f>
        <v>1.5095899999999998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360.52169999999995</v>
      </c>
      <c r="E9" s="3">
        <v>1.09249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104.115</v>
      </c>
      <c r="E10" s="3">
        <v>0.3155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33.528</v>
      </c>
      <c r="E11" s="48">
        <v>0.1016</v>
      </c>
      <c r="F11" s="17"/>
    </row>
    <row r="12" spans="1:6" ht="15">
      <c r="A12" s="54" t="s">
        <v>12</v>
      </c>
      <c r="B12" s="57"/>
      <c r="C12" s="58"/>
      <c r="D12" s="19">
        <f>SUM(D13:D15)</f>
        <v>20.961599999999997</v>
      </c>
      <c r="E12" s="19">
        <f>SUM(E13:E15)</f>
        <v>0.06352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2.9931</v>
      </c>
      <c r="E13" s="3">
        <v>0.00907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5.989499999999999</v>
      </c>
      <c r="E14" s="3">
        <v>0.018149999999999996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11.978999999999997</v>
      </c>
      <c r="E15" s="3">
        <v>0.03629999999999999</v>
      </c>
      <c r="F15" s="17"/>
    </row>
    <row r="16" spans="1:6" ht="15">
      <c r="A16" s="51" t="s">
        <v>15</v>
      </c>
      <c r="B16" s="52"/>
      <c r="C16" s="52"/>
      <c r="D16" s="23">
        <f>SUM(D17:D18)</f>
        <v>181.95540000000003</v>
      </c>
      <c r="E16" s="23">
        <f>SUM(E17:E18)</f>
        <v>0.55138</v>
      </c>
      <c r="F16" s="17"/>
    </row>
    <row r="17" spans="1:6" ht="60">
      <c r="A17" s="6">
        <v>7</v>
      </c>
      <c r="B17" s="9" t="s">
        <v>59</v>
      </c>
      <c r="C17" s="9" t="s">
        <v>14</v>
      </c>
      <c r="D17" s="4">
        <f>E17*$D$3*12</f>
        <v>20.4138</v>
      </c>
      <c r="E17" s="4">
        <v>0.06186</v>
      </c>
      <c r="F17" s="17"/>
    </row>
    <row r="18" spans="1:6" ht="60">
      <c r="A18" s="6">
        <v>8</v>
      </c>
      <c r="B18" s="9" t="s">
        <v>16</v>
      </c>
      <c r="C18" s="9" t="s">
        <v>60</v>
      </c>
      <c r="D18" s="4">
        <f>E18*$D$3*12</f>
        <v>161.54160000000002</v>
      </c>
      <c r="E18" s="3">
        <v>0.48952</v>
      </c>
      <c r="F18" s="17"/>
    </row>
    <row r="19" spans="1:6" ht="15">
      <c r="A19" s="51" t="s">
        <v>17</v>
      </c>
      <c r="B19" s="51"/>
      <c r="C19" s="51"/>
      <c r="D19" s="24">
        <f>SUM(D20)</f>
        <v>160.776</v>
      </c>
      <c r="E19" s="24">
        <f>E20</f>
        <v>0.4872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160.776</v>
      </c>
      <c r="E20" s="3">
        <v>0.4872</v>
      </c>
      <c r="F20" s="17"/>
    </row>
    <row r="21" spans="1:6" ht="15">
      <c r="A21" s="16"/>
      <c r="B21" s="25" t="s">
        <v>20</v>
      </c>
      <c r="C21" s="25"/>
      <c r="D21" s="5">
        <f>D8+D12+D16+D19</f>
        <v>861.8577</v>
      </c>
      <c r="E21" s="5">
        <f>E8+E12+E16+E19</f>
        <v>2.61169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62</v>
      </c>
      <c r="D25" s="46">
        <f>702.46*1</f>
        <v>702.46</v>
      </c>
      <c r="E25" s="33">
        <f>D25/12/$D$3</f>
        <v>2.1286666666666667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702.46</v>
      </c>
      <c r="E26" s="37">
        <f>SUM(E25:E25)</f>
        <v>2.1286666666666667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15">
      <c r="A29" s="27"/>
      <c r="B29" s="28"/>
      <c r="C29" s="39"/>
      <c r="D29" s="39"/>
      <c r="E29" s="39"/>
      <c r="F29" s="39"/>
    </row>
    <row r="30" spans="1:6" ht="29.25">
      <c r="A30" s="27"/>
      <c r="B30" s="28" t="s">
        <v>28</v>
      </c>
      <c r="C30" s="40">
        <f>D21+D26</f>
        <v>1564.3177</v>
      </c>
      <c r="D30" s="40"/>
      <c r="E30" s="40"/>
      <c r="F30" s="39"/>
    </row>
    <row r="31" spans="1:6" ht="15">
      <c r="A31" s="27"/>
      <c r="B31" s="28" t="s">
        <v>29</v>
      </c>
      <c r="C31" s="41">
        <f>E21+E26</f>
        <v>4.740356666666667</v>
      </c>
      <c r="D31" s="39"/>
      <c r="E31" s="39"/>
      <c r="F31" s="39"/>
    </row>
    <row r="32" spans="1:6" ht="15">
      <c r="A32" s="27"/>
      <c r="B32" s="28"/>
      <c r="C32" s="41"/>
      <c r="D32" s="39"/>
      <c r="E32" s="39"/>
      <c r="F32" s="39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3" t="s">
        <v>30</v>
      </c>
      <c r="B34" s="53"/>
      <c r="C34" s="53"/>
      <c r="D34" s="53"/>
      <c r="E34" s="53"/>
      <c r="F34" s="53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0" t="s">
        <v>31</v>
      </c>
      <c r="B37" s="50"/>
      <c r="C37" s="50"/>
      <c r="D37" s="5">
        <f>D38</f>
        <v>4.1745</v>
      </c>
      <c r="E37" s="5">
        <f>E38</f>
        <v>0.01265</v>
      </c>
    </row>
    <row r="38" spans="1:5" ht="30">
      <c r="A38" s="6">
        <v>1</v>
      </c>
      <c r="B38" s="42" t="s">
        <v>32</v>
      </c>
      <c r="C38" s="42" t="s">
        <v>33</v>
      </c>
      <c r="D38" s="4">
        <f>E38*12*$D$3</f>
        <v>4.1745</v>
      </c>
      <c r="E38" s="43">
        <v>0.01265</v>
      </c>
    </row>
    <row r="39" spans="1:5" ht="30.75" customHeight="1">
      <c r="A39" s="50" t="s">
        <v>34</v>
      </c>
      <c r="B39" s="50"/>
      <c r="C39" s="50"/>
      <c r="D39" s="5">
        <f>D40+D41+D42</f>
        <v>125.235</v>
      </c>
      <c r="E39" s="5">
        <f>E40+E41+E42</f>
        <v>0.37949999999999995</v>
      </c>
    </row>
    <row r="40" spans="1:5" ht="45">
      <c r="A40" s="6">
        <v>2</v>
      </c>
      <c r="B40" s="42" t="s">
        <v>35</v>
      </c>
      <c r="C40" s="42" t="s">
        <v>36</v>
      </c>
      <c r="D40" s="4">
        <f>E40*12*$D$3</f>
        <v>8.349</v>
      </c>
      <c r="E40" s="43">
        <v>0.0253</v>
      </c>
    </row>
    <row r="41" spans="1:5" ht="30">
      <c r="A41" s="6">
        <v>3</v>
      </c>
      <c r="B41" s="47" t="s">
        <v>40</v>
      </c>
      <c r="C41" s="47" t="s">
        <v>41</v>
      </c>
      <c r="D41" s="4">
        <f>E41*12*$D$3</f>
        <v>91.839</v>
      </c>
      <c r="E41" s="43">
        <v>0.2783</v>
      </c>
    </row>
    <row r="42" spans="1:5" ht="15">
      <c r="A42" s="6">
        <v>4</v>
      </c>
      <c r="B42" s="44" t="s">
        <v>37</v>
      </c>
      <c r="C42" s="7" t="s">
        <v>33</v>
      </c>
      <c r="D42" s="4">
        <f>E42*12*$D$3</f>
        <v>25.046999999999997</v>
      </c>
      <c r="E42" s="2">
        <v>0.0759</v>
      </c>
    </row>
    <row r="43" spans="1:6" ht="15">
      <c r="A43" s="16"/>
      <c r="B43" s="25" t="s">
        <v>20</v>
      </c>
      <c r="C43" s="25"/>
      <c r="D43" s="26">
        <f>D37+D39</f>
        <v>129.4095</v>
      </c>
      <c r="E43" s="5">
        <f>E37+E39</f>
        <v>0.39214999999999994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2" t="s">
        <v>21</v>
      </c>
      <c r="B46" s="22" t="s">
        <v>22</v>
      </c>
      <c r="C46" s="22" t="s">
        <v>23</v>
      </c>
      <c r="D46" s="22" t="s">
        <v>24</v>
      </c>
      <c r="E46" s="22" t="s">
        <v>25</v>
      </c>
      <c r="F46" s="22" t="s">
        <v>26</v>
      </c>
    </row>
    <row r="47" spans="1:6" ht="15">
      <c r="A47" s="22">
        <v>1</v>
      </c>
      <c r="B47" s="32" t="s">
        <v>38</v>
      </c>
      <c r="C47" s="22" t="s">
        <v>39</v>
      </c>
      <c r="D47" s="46">
        <f>702.46*2</f>
        <v>1404.92</v>
      </c>
      <c r="E47" s="33">
        <f>D47/12/$D$3</f>
        <v>4.257333333333333</v>
      </c>
      <c r="F47" s="34">
        <v>1</v>
      </c>
    </row>
    <row r="48" spans="1:6" ht="15">
      <c r="A48" s="22"/>
      <c r="B48" s="35" t="s">
        <v>27</v>
      </c>
      <c r="C48" s="21"/>
      <c r="D48" s="36">
        <f>SUM(D47:D47)</f>
        <v>1404.92</v>
      </c>
      <c r="E48" s="37">
        <f>SUM(E47:E47)</f>
        <v>4.257333333333333</v>
      </c>
      <c r="F48" s="38"/>
    </row>
    <row r="49" ht="24" customHeight="1"/>
    <row r="50" spans="2:3" ht="29.25">
      <c r="B50" s="28" t="s">
        <v>54</v>
      </c>
      <c r="C50" s="45">
        <f>C30</f>
        <v>1564.3177</v>
      </c>
    </row>
  </sheetData>
  <mergeCells count="9">
    <mergeCell ref="A1:E1"/>
    <mergeCell ref="A5:E5"/>
    <mergeCell ref="A8:C8"/>
    <mergeCell ref="A12:C12"/>
    <mergeCell ref="A39:C39"/>
    <mergeCell ref="A16:C16"/>
    <mergeCell ref="A19:C19"/>
    <mergeCell ref="A34:F34"/>
    <mergeCell ref="A37:C3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="97" zoomScaleNormal="97" workbookViewId="0" topLeftCell="A40">
      <selection activeCell="F28" sqref="F28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55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68</v>
      </c>
      <c r="C3" s="14"/>
      <c r="D3" s="1">
        <v>38.9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498.16783623178003</v>
      </c>
      <c r="E8" s="5">
        <f>SUM(E9:E11)</f>
        <v>1.067197592613068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360.52288767774934</v>
      </c>
      <c r="E9" s="3">
        <v>0.7723283797723851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104.11632</v>
      </c>
      <c r="E10" s="3">
        <v>0.22304267352185095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33.52862855403069</v>
      </c>
      <c r="E11" s="48">
        <v>0.07182653931883182</v>
      </c>
      <c r="F11" s="17"/>
    </row>
    <row r="12" spans="1:6" ht="15">
      <c r="A12" s="54" t="s">
        <v>12</v>
      </c>
      <c r="B12" s="57"/>
      <c r="C12" s="58"/>
      <c r="D12" s="19">
        <f>SUM(D13:D15)</f>
        <v>41.94618119999999</v>
      </c>
      <c r="E12" s="19">
        <f>SUM(E13:E15)</f>
        <v>0.08985899999999998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5.992311599999999</v>
      </c>
      <c r="E13" s="3">
        <v>0.012836999999999998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11.984623199999998</v>
      </c>
      <c r="E14" s="3">
        <v>0.025673999999999995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23.969246399999996</v>
      </c>
      <c r="E15" s="3">
        <v>0.05134799999999999</v>
      </c>
      <c r="F15" s="17"/>
    </row>
    <row r="16" spans="1:6" ht="15">
      <c r="A16" s="51" t="s">
        <v>15</v>
      </c>
      <c r="B16" s="52"/>
      <c r="C16" s="52"/>
      <c r="D16" s="23">
        <f>SUM(D17:D18)</f>
        <v>279.0593697535139</v>
      </c>
      <c r="E16" s="23">
        <f>SUM(E17:E18)</f>
        <v>0.5978135598832776</v>
      </c>
      <c r="F16" s="17"/>
    </row>
    <row r="17" spans="1:6" ht="60">
      <c r="A17" s="6">
        <v>7</v>
      </c>
      <c r="B17" s="9" t="s">
        <v>59</v>
      </c>
      <c r="C17" s="9" t="s">
        <v>14</v>
      </c>
      <c r="D17" s="4">
        <f>E17*$D$3*12</f>
        <v>31.71487164573081</v>
      </c>
      <c r="E17" s="4">
        <v>0.06794102751870354</v>
      </c>
      <c r="F17" s="17"/>
    </row>
    <row r="18" spans="1:6" ht="60">
      <c r="A18" s="6">
        <v>8</v>
      </c>
      <c r="B18" s="9" t="s">
        <v>16</v>
      </c>
      <c r="C18" s="9" t="s">
        <v>60</v>
      </c>
      <c r="D18" s="4">
        <f>E18*$D$3*12</f>
        <v>247.34449810778312</v>
      </c>
      <c r="E18" s="3">
        <v>0.529872532364574</v>
      </c>
      <c r="F18" s="17"/>
    </row>
    <row r="19" spans="1:6" ht="15">
      <c r="A19" s="51" t="s">
        <v>17</v>
      </c>
      <c r="B19" s="51"/>
      <c r="C19" s="51"/>
      <c r="D19" s="24">
        <f>SUM(D20)</f>
        <v>160.776</v>
      </c>
      <c r="E19" s="24">
        <f>E20</f>
        <v>0.3444215938303342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160.776</v>
      </c>
      <c r="E20" s="3">
        <v>0.3444215938303342</v>
      </c>
      <c r="F20" s="17"/>
    </row>
    <row r="21" spans="1:6" ht="15">
      <c r="A21" s="16"/>
      <c r="B21" s="25" t="s">
        <v>20</v>
      </c>
      <c r="C21" s="25"/>
      <c r="D21" s="5">
        <f>D8+D12+D16+D19</f>
        <v>979.949387185294</v>
      </c>
      <c r="E21" s="5">
        <f>E8+E12+E16+E19</f>
        <v>2.0992917463266796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56</v>
      </c>
      <c r="D25" s="46">
        <f>702.46*1.5</f>
        <v>1053.69</v>
      </c>
      <c r="E25" s="33">
        <f>D25/12/$D$3</f>
        <v>2.2572622107969154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1053.69</v>
      </c>
      <c r="E26" s="37">
        <f>SUM(E25:E25)</f>
        <v>2.2572622107969154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15">
      <c r="A29" s="27"/>
      <c r="B29" s="28"/>
      <c r="C29" s="39"/>
      <c r="D29" s="39"/>
      <c r="E29" s="39"/>
      <c r="F29" s="39"/>
    </row>
    <row r="30" spans="1:6" ht="29.25">
      <c r="A30" s="27"/>
      <c r="B30" s="28" t="s">
        <v>28</v>
      </c>
      <c r="C30" s="40">
        <f>D21+D26</f>
        <v>2033.639387185294</v>
      </c>
      <c r="D30" s="40"/>
      <c r="E30" s="40"/>
      <c r="F30" s="39"/>
    </row>
    <row r="31" spans="1:6" ht="15">
      <c r="A31" s="27"/>
      <c r="B31" s="28" t="s">
        <v>29</v>
      </c>
      <c r="C31" s="41">
        <f>E21+E26</f>
        <v>4.3565539571235945</v>
      </c>
      <c r="D31" s="39"/>
      <c r="E31" s="39"/>
      <c r="F31" s="39"/>
    </row>
    <row r="32" spans="1:6" ht="15">
      <c r="A32" s="27"/>
      <c r="B32" s="28"/>
      <c r="C32" s="41"/>
      <c r="D32" s="39"/>
      <c r="E32" s="39"/>
      <c r="F32" s="39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3" t="s">
        <v>30</v>
      </c>
      <c r="B34" s="53"/>
      <c r="C34" s="53"/>
      <c r="D34" s="53"/>
      <c r="E34" s="53"/>
      <c r="F34" s="53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0" t="s">
        <v>31</v>
      </c>
      <c r="B37" s="50"/>
      <c r="C37" s="50"/>
      <c r="D37" s="5">
        <f>D38</f>
        <v>5.9050199999999995</v>
      </c>
      <c r="E37" s="5">
        <f>E38</f>
        <v>0.01265</v>
      </c>
    </row>
    <row r="38" spans="1:5" ht="30">
      <c r="A38" s="6">
        <v>1</v>
      </c>
      <c r="B38" s="42" t="s">
        <v>32</v>
      </c>
      <c r="C38" s="42" t="s">
        <v>33</v>
      </c>
      <c r="D38" s="4">
        <f>E38*12*$D$3</f>
        <v>5.9050199999999995</v>
      </c>
      <c r="E38" s="43">
        <v>0.01265</v>
      </c>
    </row>
    <row r="39" spans="1:5" ht="30.75" customHeight="1">
      <c r="A39" s="50" t="s">
        <v>34</v>
      </c>
      <c r="B39" s="50"/>
      <c r="C39" s="50"/>
      <c r="D39" s="5">
        <f>D40+D41+D42</f>
        <v>177.15059999999997</v>
      </c>
      <c r="E39" s="5">
        <f>E40+E41+E42</f>
        <v>0.37949999999999995</v>
      </c>
    </row>
    <row r="40" spans="1:5" ht="45">
      <c r="A40" s="6">
        <v>2</v>
      </c>
      <c r="B40" s="42" t="s">
        <v>35</v>
      </c>
      <c r="C40" s="42" t="s">
        <v>36</v>
      </c>
      <c r="D40" s="4">
        <f>E40*12*$D$3</f>
        <v>11.810039999999999</v>
      </c>
      <c r="E40" s="43">
        <v>0.0253</v>
      </c>
    </row>
    <row r="41" spans="1:5" ht="30">
      <c r="A41" s="6">
        <v>3</v>
      </c>
      <c r="B41" s="47" t="s">
        <v>40</v>
      </c>
      <c r="C41" s="47" t="s">
        <v>41</v>
      </c>
      <c r="D41" s="4">
        <f>E41*12*$D$3</f>
        <v>129.91044</v>
      </c>
      <c r="E41" s="43">
        <v>0.2783</v>
      </c>
    </row>
    <row r="42" spans="1:5" ht="15">
      <c r="A42" s="6">
        <v>4</v>
      </c>
      <c r="B42" s="44" t="s">
        <v>37</v>
      </c>
      <c r="C42" s="7" t="s">
        <v>33</v>
      </c>
      <c r="D42" s="4">
        <f>E42*12*$D$3</f>
        <v>35.430119999999995</v>
      </c>
      <c r="E42" s="2">
        <v>0.0759</v>
      </c>
    </row>
    <row r="43" spans="1:6" ht="15">
      <c r="A43" s="16"/>
      <c r="B43" s="25" t="s">
        <v>20</v>
      </c>
      <c r="C43" s="25"/>
      <c r="D43" s="26">
        <f>D37+D39</f>
        <v>183.05561999999998</v>
      </c>
      <c r="E43" s="5">
        <f>E37+E39</f>
        <v>0.39214999999999994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2" t="s">
        <v>21</v>
      </c>
      <c r="B46" s="22" t="s">
        <v>22</v>
      </c>
      <c r="C46" s="22" t="s">
        <v>23</v>
      </c>
      <c r="D46" s="22" t="s">
        <v>24</v>
      </c>
      <c r="E46" s="22" t="s">
        <v>25</v>
      </c>
      <c r="F46" s="22" t="s">
        <v>26</v>
      </c>
    </row>
    <row r="47" spans="1:6" ht="15">
      <c r="A47" s="22">
        <v>1</v>
      </c>
      <c r="B47" s="32" t="s">
        <v>38</v>
      </c>
      <c r="C47" s="22" t="s">
        <v>72</v>
      </c>
      <c r="D47" s="46">
        <f>702.46*2.5</f>
        <v>1756.15</v>
      </c>
      <c r="E47" s="33">
        <f>D47/12/$D$3</f>
        <v>3.7621036846615254</v>
      </c>
      <c r="F47" s="34">
        <v>1</v>
      </c>
    </row>
    <row r="48" spans="1:6" ht="15">
      <c r="A48" s="22"/>
      <c r="B48" s="35" t="s">
        <v>27</v>
      </c>
      <c r="C48" s="21"/>
      <c r="D48" s="36">
        <f>SUM(D47:D47)</f>
        <v>1756.15</v>
      </c>
      <c r="E48" s="37">
        <f>SUM(E47:E47)</f>
        <v>3.7621036846615254</v>
      </c>
      <c r="F48" s="38"/>
    </row>
    <row r="49" ht="24" customHeight="1"/>
    <row r="50" spans="2:3" ht="29.25">
      <c r="B50" s="28" t="s">
        <v>57</v>
      </c>
      <c r="C50" s="45">
        <f>C30</f>
        <v>2033.639387185294</v>
      </c>
    </row>
  </sheetData>
  <mergeCells count="9">
    <mergeCell ref="A1:E1"/>
    <mergeCell ref="A5:E5"/>
    <mergeCell ref="A8:C8"/>
    <mergeCell ref="A12:C12"/>
    <mergeCell ref="A39:C39"/>
    <mergeCell ref="A16:C16"/>
    <mergeCell ref="A19:C19"/>
    <mergeCell ref="A34:F34"/>
    <mergeCell ref="A37:C3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97" zoomScaleNormal="97" workbookViewId="0" topLeftCell="A28">
      <selection activeCell="H40" sqref="H40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3" t="s">
        <v>58</v>
      </c>
      <c r="B1" s="53"/>
      <c r="C1" s="53"/>
      <c r="D1" s="53"/>
      <c r="E1" s="53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69</v>
      </c>
      <c r="C3" s="14"/>
      <c r="D3" s="1">
        <v>24.2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3" t="s">
        <v>7</v>
      </c>
      <c r="B5" s="53"/>
      <c r="C5" s="53"/>
      <c r="D5" s="53"/>
      <c r="E5" s="53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4" t="s">
        <v>0</v>
      </c>
      <c r="B8" s="55"/>
      <c r="C8" s="56"/>
      <c r="D8" s="5">
        <f>SUM(D9:D11)</f>
        <v>249.08391811589001</v>
      </c>
      <c r="E8" s="5">
        <f>SUM(E9:E11)</f>
        <v>0.8577269907571972</v>
      </c>
      <c r="F8" s="17"/>
    </row>
    <row r="9" spans="1:6" ht="15">
      <c r="A9" s="6">
        <v>1</v>
      </c>
      <c r="B9" s="7" t="s">
        <v>1</v>
      </c>
      <c r="C9" s="8" t="s">
        <v>2</v>
      </c>
      <c r="D9" s="48">
        <f>E9*$D$3*12</f>
        <v>180.26144383887467</v>
      </c>
      <c r="E9" s="3">
        <v>0.6207349994451608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48">
        <f>E10*$D$3*12</f>
        <v>52.058160000000015</v>
      </c>
      <c r="E10" s="3">
        <v>0.1792636363636364</v>
      </c>
      <c r="F10" s="18"/>
    </row>
    <row r="11" spans="1:6" ht="30">
      <c r="A11" s="6">
        <v>3</v>
      </c>
      <c r="B11" s="9" t="s">
        <v>4</v>
      </c>
      <c r="C11" s="9" t="s">
        <v>5</v>
      </c>
      <c r="D11" s="48">
        <f>E11*$D$3*12</f>
        <v>16.764314277015345</v>
      </c>
      <c r="E11" s="48">
        <v>0.05772835494839995</v>
      </c>
      <c r="F11" s="17"/>
    </row>
    <row r="12" spans="1:6" ht="15">
      <c r="A12" s="54" t="s">
        <v>12</v>
      </c>
      <c r="B12" s="57"/>
      <c r="C12" s="58"/>
      <c r="D12" s="19">
        <f>SUM(D13:D15)</f>
        <v>16.233940799999996</v>
      </c>
      <c r="E12" s="19">
        <f>SUM(E13:E15)</f>
        <v>0.055901999999999986</v>
      </c>
      <c r="F12" s="17"/>
    </row>
    <row r="13" spans="1:6" ht="15" customHeight="1">
      <c r="A13" s="20">
        <v>4</v>
      </c>
      <c r="B13" s="9" t="s">
        <v>13</v>
      </c>
      <c r="C13" s="9" t="s">
        <v>14</v>
      </c>
      <c r="D13" s="48">
        <f>E13*$D$3*12</f>
        <v>2.3191343999999994</v>
      </c>
      <c r="E13" s="3">
        <v>0.007985999999999998</v>
      </c>
      <c r="F13" s="17"/>
    </row>
    <row r="14" spans="1:6" ht="15">
      <c r="A14" s="6">
        <v>5</v>
      </c>
      <c r="B14" s="9" t="s">
        <v>43</v>
      </c>
      <c r="C14" s="9" t="s">
        <v>14</v>
      </c>
      <c r="D14" s="48">
        <f>E14*$D$3*12</f>
        <v>4.638268799999999</v>
      </c>
      <c r="E14" s="3">
        <v>0.015971999999999997</v>
      </c>
      <c r="F14" s="17"/>
    </row>
    <row r="15" spans="1:6" ht="60">
      <c r="A15" s="6">
        <v>6</v>
      </c>
      <c r="B15" s="9" t="s">
        <v>44</v>
      </c>
      <c r="C15" s="9" t="s">
        <v>14</v>
      </c>
      <c r="D15" s="48">
        <f>E15*$D$3*12</f>
        <v>9.276537599999997</v>
      </c>
      <c r="E15" s="3">
        <v>0.03194399999999999</v>
      </c>
      <c r="F15" s="17"/>
    </row>
    <row r="16" spans="1:6" ht="15">
      <c r="A16" s="51" t="s">
        <v>15</v>
      </c>
      <c r="B16" s="52"/>
      <c r="C16" s="52"/>
      <c r="D16" s="23">
        <f>SUM(D17:D18)</f>
        <v>80.55675299605704</v>
      </c>
      <c r="E16" s="23">
        <f>SUM(E17:E18)</f>
        <v>0.27739928717650497</v>
      </c>
      <c r="F16" s="17"/>
    </row>
    <row r="17" spans="1:6" ht="60">
      <c r="A17" s="6">
        <v>7</v>
      </c>
      <c r="B17" s="9" t="s">
        <v>59</v>
      </c>
      <c r="C17" s="9" t="s">
        <v>14</v>
      </c>
      <c r="D17" s="4">
        <f>E17*$D$3*12</f>
        <v>3.9916544587813285</v>
      </c>
      <c r="E17" s="3">
        <v>0.013745366593599618</v>
      </c>
      <c r="F17" s="17"/>
    </row>
    <row r="18" spans="1:6" ht="45">
      <c r="A18" s="6">
        <v>8</v>
      </c>
      <c r="B18" s="9" t="s">
        <v>16</v>
      </c>
      <c r="C18" s="9" t="s">
        <v>61</v>
      </c>
      <c r="D18" s="4">
        <f>E18*$D$3*12</f>
        <v>76.56509853727572</v>
      </c>
      <c r="E18" s="3">
        <v>0.2636539205829054</v>
      </c>
      <c r="F18" s="17"/>
    </row>
    <row r="19" spans="1:6" ht="15">
      <c r="A19" s="51" t="s">
        <v>17</v>
      </c>
      <c r="B19" s="51"/>
      <c r="C19" s="51"/>
      <c r="D19" s="24">
        <f>SUM(D20)</f>
        <v>80.388</v>
      </c>
      <c r="E19" s="24">
        <f>E20</f>
        <v>0.27681818181818185</v>
      </c>
      <c r="F19" s="17"/>
    </row>
    <row r="20" spans="1:6" ht="15">
      <c r="A20" s="6">
        <v>9</v>
      </c>
      <c r="B20" s="9" t="s">
        <v>18</v>
      </c>
      <c r="C20" s="9" t="s">
        <v>19</v>
      </c>
      <c r="D20" s="48">
        <f>E20*$D$3*12</f>
        <v>80.388</v>
      </c>
      <c r="E20" s="3">
        <v>0.27681818181818185</v>
      </c>
      <c r="F20" s="17"/>
    </row>
    <row r="21" spans="1:6" ht="15">
      <c r="A21" s="16"/>
      <c r="B21" s="25" t="s">
        <v>20</v>
      </c>
      <c r="C21" s="25"/>
      <c r="D21" s="5">
        <f>D8+D12+D16+D19</f>
        <v>426.26261191194703</v>
      </c>
      <c r="E21" s="5">
        <f>E8+E12+E16+E19</f>
        <v>1.4678464597518839</v>
      </c>
      <c r="F21" s="17"/>
    </row>
    <row r="22" spans="1:6" ht="15">
      <c r="A22" s="27"/>
      <c r="B22" s="28"/>
      <c r="C22" s="29"/>
      <c r="D22" s="30"/>
      <c r="E22" s="31"/>
      <c r="F22" s="11"/>
    </row>
    <row r="23" spans="1:6" ht="15">
      <c r="A23" s="27"/>
      <c r="B23" s="28"/>
      <c r="C23" s="29"/>
      <c r="D23" s="30"/>
      <c r="E23" s="31"/>
      <c r="F23" s="11"/>
    </row>
    <row r="24" spans="1:6" ht="105">
      <c r="A24" s="22" t="s">
        <v>21</v>
      </c>
      <c r="B24" s="22" t="s">
        <v>22</v>
      </c>
      <c r="C24" s="22" t="s">
        <v>23</v>
      </c>
      <c r="D24" s="22" t="s">
        <v>24</v>
      </c>
      <c r="E24" s="22" t="s">
        <v>25</v>
      </c>
      <c r="F24" s="22" t="s">
        <v>26</v>
      </c>
    </row>
    <row r="25" spans="1:6" ht="15">
      <c r="A25" s="22">
        <v>1</v>
      </c>
      <c r="B25" s="32" t="s">
        <v>38</v>
      </c>
      <c r="C25" s="22" t="s">
        <v>62</v>
      </c>
      <c r="D25" s="46">
        <f>702.46*1</f>
        <v>702.46</v>
      </c>
      <c r="E25" s="33">
        <f>D25/12/$D$3</f>
        <v>2.418939393939394</v>
      </c>
      <c r="F25" s="34">
        <v>1</v>
      </c>
    </row>
    <row r="26" spans="1:6" ht="15">
      <c r="A26" s="22"/>
      <c r="B26" s="35" t="s">
        <v>27</v>
      </c>
      <c r="C26" s="21"/>
      <c r="D26" s="49">
        <f>SUM(D25:D25)</f>
        <v>702.46</v>
      </c>
      <c r="E26" s="37">
        <f>SUM(E25:E25)</f>
        <v>2.418939393939394</v>
      </c>
      <c r="F26" s="38"/>
    </row>
    <row r="27" spans="1:6" ht="15">
      <c r="A27" s="27"/>
      <c r="B27" s="28"/>
      <c r="C27" s="39"/>
      <c r="D27" s="39"/>
      <c r="E27" s="39"/>
      <c r="F27" s="39"/>
    </row>
    <row r="28" spans="1:6" ht="15">
      <c r="A28" s="27"/>
      <c r="B28" s="28"/>
      <c r="C28" s="39"/>
      <c r="D28" s="39"/>
      <c r="E28" s="39"/>
      <c r="F28" s="39"/>
    </row>
    <row r="29" spans="1:6" ht="15">
      <c r="A29" s="27"/>
      <c r="B29" s="28"/>
      <c r="C29" s="39"/>
      <c r="D29" s="39"/>
      <c r="E29" s="39"/>
      <c r="F29" s="39"/>
    </row>
    <row r="30" spans="1:6" ht="29.25">
      <c r="A30" s="27"/>
      <c r="B30" s="28" t="s">
        <v>28</v>
      </c>
      <c r="C30" s="40">
        <f>D21+D26</f>
        <v>1128.722611911947</v>
      </c>
      <c r="D30" s="40"/>
      <c r="E30" s="40"/>
      <c r="F30" s="39"/>
    </row>
    <row r="31" spans="1:6" ht="15">
      <c r="A31" s="27"/>
      <c r="B31" s="28" t="s">
        <v>29</v>
      </c>
      <c r="C31" s="41">
        <f>E21+E26</f>
        <v>3.886785853691278</v>
      </c>
      <c r="D31" s="39"/>
      <c r="E31" s="39"/>
      <c r="F31" s="39"/>
    </row>
    <row r="32" spans="1:6" ht="15">
      <c r="A32" s="27"/>
      <c r="B32" s="28"/>
      <c r="C32" s="41"/>
      <c r="D32" s="39"/>
      <c r="E32" s="39"/>
      <c r="F32" s="39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3" t="s">
        <v>30</v>
      </c>
      <c r="B34" s="53"/>
      <c r="C34" s="53"/>
      <c r="D34" s="53"/>
      <c r="E34" s="53"/>
      <c r="F34" s="53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0" t="s">
        <v>31</v>
      </c>
      <c r="B37" s="50"/>
      <c r="C37" s="50"/>
      <c r="D37" s="5">
        <f>D38</f>
        <v>3.6735599999999997</v>
      </c>
      <c r="E37" s="5">
        <f>E38</f>
        <v>0.01265</v>
      </c>
    </row>
    <row r="38" spans="1:5" ht="30">
      <c r="A38" s="6">
        <v>1</v>
      </c>
      <c r="B38" s="42" t="s">
        <v>32</v>
      </c>
      <c r="C38" s="42" t="s">
        <v>33</v>
      </c>
      <c r="D38" s="4">
        <f>E38*12*$D$3</f>
        <v>3.6735599999999997</v>
      </c>
      <c r="E38" s="43">
        <v>0.01265</v>
      </c>
    </row>
    <row r="39" spans="1:5" ht="30.75" customHeight="1">
      <c r="A39" s="50" t="s">
        <v>34</v>
      </c>
      <c r="B39" s="50"/>
      <c r="C39" s="50"/>
      <c r="D39" s="5">
        <f>D40+D41+D42</f>
        <v>110.2068</v>
      </c>
      <c r="E39" s="5">
        <f>E40+E41+E42</f>
        <v>0.37949999999999995</v>
      </c>
    </row>
    <row r="40" spans="1:5" ht="45">
      <c r="A40" s="6">
        <v>2</v>
      </c>
      <c r="B40" s="42" t="s">
        <v>35</v>
      </c>
      <c r="C40" s="42" t="s">
        <v>36</v>
      </c>
      <c r="D40" s="4">
        <f>E40*12*$D$3</f>
        <v>7.347119999999999</v>
      </c>
      <c r="E40" s="43">
        <v>0.0253</v>
      </c>
    </row>
    <row r="41" spans="1:5" ht="30">
      <c r="A41" s="6">
        <v>3</v>
      </c>
      <c r="B41" s="47" t="s">
        <v>40</v>
      </c>
      <c r="C41" s="47" t="s">
        <v>41</v>
      </c>
      <c r="D41" s="4">
        <f>E41*12*$D$3</f>
        <v>80.81832</v>
      </c>
      <c r="E41" s="43">
        <v>0.2783</v>
      </c>
    </row>
    <row r="42" spans="1:5" ht="15">
      <c r="A42" s="6">
        <v>4</v>
      </c>
      <c r="B42" s="44" t="s">
        <v>37</v>
      </c>
      <c r="C42" s="7" t="s">
        <v>33</v>
      </c>
      <c r="D42" s="4">
        <f>E42*12*$D$3</f>
        <v>22.041359999999997</v>
      </c>
      <c r="E42" s="2">
        <v>0.0759</v>
      </c>
    </row>
    <row r="43" spans="1:6" ht="15">
      <c r="A43" s="16"/>
      <c r="B43" s="25" t="s">
        <v>20</v>
      </c>
      <c r="C43" s="25"/>
      <c r="D43" s="26">
        <f>D37+D39</f>
        <v>113.88036</v>
      </c>
      <c r="E43" s="5">
        <f>E37+E39</f>
        <v>0.39214999999999994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2" t="s">
        <v>21</v>
      </c>
      <c r="B46" s="22" t="s">
        <v>22</v>
      </c>
      <c r="C46" s="22" t="s">
        <v>23</v>
      </c>
      <c r="D46" s="22" t="s">
        <v>24</v>
      </c>
      <c r="E46" s="22" t="s">
        <v>25</v>
      </c>
      <c r="F46" s="22" t="s">
        <v>26</v>
      </c>
    </row>
    <row r="47" spans="1:6" ht="15">
      <c r="A47" s="22">
        <v>1</v>
      </c>
      <c r="B47" s="32" t="s">
        <v>38</v>
      </c>
      <c r="C47" s="22" t="s">
        <v>56</v>
      </c>
      <c r="D47" s="46">
        <f>702.46*1.5</f>
        <v>1053.69</v>
      </c>
      <c r="E47" s="33">
        <f>D47/12/$D$3</f>
        <v>3.6284090909090914</v>
      </c>
      <c r="F47" s="34">
        <v>1</v>
      </c>
    </row>
    <row r="48" spans="1:6" ht="15">
      <c r="A48" s="22"/>
      <c r="B48" s="35" t="s">
        <v>27</v>
      </c>
      <c r="C48" s="21"/>
      <c r="D48" s="36">
        <f>SUM(D47:D47)</f>
        <v>1053.69</v>
      </c>
      <c r="E48" s="37">
        <f>SUM(E47:E47)</f>
        <v>3.6284090909090914</v>
      </c>
      <c r="F48" s="38"/>
    </row>
    <row r="49" ht="24" customHeight="1"/>
    <row r="50" spans="2:3" ht="29.25">
      <c r="B50" s="28" t="s">
        <v>70</v>
      </c>
      <c r="C50" s="45">
        <f>C30</f>
        <v>1128.722611911947</v>
      </c>
    </row>
  </sheetData>
  <mergeCells count="9">
    <mergeCell ref="A1:E1"/>
    <mergeCell ref="A5:E5"/>
    <mergeCell ref="A8:C8"/>
    <mergeCell ref="A12:C12"/>
    <mergeCell ref="A39:C39"/>
    <mergeCell ref="A16:C16"/>
    <mergeCell ref="A19:C19"/>
    <mergeCell ref="A34:F34"/>
    <mergeCell ref="A37:C3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2010-03-29T13:05:59Z</cp:lastPrinted>
  <dcterms:created xsi:type="dcterms:W3CDTF">2009-12-17T06:55:18Z</dcterms:created>
  <dcterms:modified xsi:type="dcterms:W3CDTF">2010-03-29T13:06:30Z</dcterms:modified>
  <cp:category/>
  <cp:version/>
  <cp:contentType/>
  <cp:contentStatus/>
</cp:coreProperties>
</file>